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اردیبهشت\"/>
    </mc:Choice>
  </mc:AlternateContent>
  <xr:revisionPtr revIDLastSave="0" documentId="13_ncr:1_{B360D073-B2F2-4FE5-BAD3-81484C4172B9}" xr6:coauthVersionLast="47" xr6:coauthVersionMax="47" xr10:uidLastSave="{00000000-0000-0000-0000-000000000000}"/>
  <bookViews>
    <workbookView xWindow="-120" yWindow="-120" windowWidth="29040" windowHeight="15840" tabRatio="931" firstSheet="5" activeTab="15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سرمایه‌گذاری'!$A$1:$O$17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بانکی'!$A$1:$G$12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'!$A$1:$L$21</definedName>
    <definedName name="_xlnm.Print_Area" localSheetId="8">'درآمد سود سهام'!$A$1:$J$9</definedName>
    <definedName name="_xlnm.Print_Area" localSheetId="11">'درآمد ناشی از تغییر قیمت اوراق '!$A$1:$I$17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سپرده!$A$1:$L$17</definedName>
    <definedName name="_xlnm.Print_Area" localSheetId="9">'سود اوراق بهادار و سپرده بانکی'!$A$1:$J$10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E11" i="7"/>
  <c r="C11" i="7"/>
  <c r="F9" i="13"/>
  <c r="G9" i="13"/>
  <c r="H9" i="13"/>
  <c r="I9" i="13"/>
  <c r="J9" i="13"/>
  <c r="E9" i="13"/>
  <c r="C19" i="5"/>
  <c r="D19" i="5"/>
  <c r="E19" i="5"/>
  <c r="F19" i="5"/>
  <c r="G19" i="5"/>
  <c r="H19" i="5"/>
  <c r="I19" i="5"/>
  <c r="J19" i="5"/>
  <c r="K19" i="5"/>
  <c r="L19" i="5"/>
  <c r="B19" i="5"/>
  <c r="C13" i="14"/>
  <c r="D13" i="14"/>
  <c r="E13" i="14"/>
  <c r="F13" i="14"/>
  <c r="G13" i="14"/>
  <c r="H13" i="14"/>
  <c r="I13" i="14"/>
  <c r="B13" i="14"/>
  <c r="C15" i="15"/>
  <c r="D15" i="15"/>
  <c r="E15" i="15"/>
  <c r="F15" i="15"/>
  <c r="G15" i="15"/>
  <c r="H15" i="15"/>
  <c r="I15" i="15"/>
  <c r="J15" i="15"/>
  <c r="B15" i="15"/>
  <c r="F8" i="12"/>
  <c r="G8" i="12"/>
  <c r="H8" i="12"/>
  <c r="I8" i="12"/>
  <c r="J8" i="12"/>
  <c r="D10" i="11"/>
  <c r="E10" i="11"/>
  <c r="C10" i="11"/>
  <c r="H12" i="2"/>
  <c r="I12" i="2"/>
  <c r="J12" i="2"/>
  <c r="K12" i="2"/>
  <c r="L12" i="2"/>
  <c r="F12" i="2"/>
  <c r="O16" i="1"/>
  <c r="C16" i="1"/>
  <c r="D16" i="1"/>
  <c r="E16" i="1"/>
  <c r="F16" i="1"/>
  <c r="G16" i="1"/>
  <c r="H16" i="1"/>
  <c r="I16" i="1"/>
  <c r="J16" i="1"/>
  <c r="K16" i="1"/>
  <c r="M16" i="1"/>
  <c r="N16" i="1"/>
  <c r="B16" i="1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<sst xmlns="http://schemas.openxmlformats.org/spreadsheetml/2006/main" count="334" uniqueCount="144">
  <si>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</si>
  <si>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</si>
  <si>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</si>
  <si>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</si>
  <si>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</si>
  <si>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</si>
  <si>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</si>
  <si>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</si>
  <si>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</si>
  <si>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</si>
  <si>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</si>
  <si>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</si>
  <si>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</si>
  <si>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</si>
  <si>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</si>
  <si>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</si>
  <si>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</si>
  <si>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</si>
  <si>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</si>
  <si>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</si>
  <si>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</si>
  <si>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</si>
  <si>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</si>
  <si>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</si>
  <si>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</si>
  <si>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</si>
  <si>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</si>
  <si>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</si>
  <si>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</si>
  <si>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</si>
  <si>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</si>
  <si>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</si>
  <si>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</si>
  <si>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</si>
  <si>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</si>
  <si>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</si>
  <si>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</si>
  <si>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</si>
  <si>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</si>
  <si>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</si>
  <si>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</si>
  <si>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</si>
  <si>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</si>
  <si>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</si>
  <si>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</si>
  <si>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</si>
  <si>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</si>
  <si>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</si>
  <si>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</si>
  <si>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</si>
  <si>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</si>
  <si>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</si>
  <si>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</si>
  <si>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</si>
  <si>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</si>
  <si>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</si>
  <si>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</si>
  <si>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</si>
  <si>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</si>
  <si>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</si>
  <si>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</si>
  <si>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</si>
  <si>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</si>
  <si>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</si>
  <si>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</si>
  <si>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</si>
  <si>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</si>
  <si>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</si>
  <si>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</si>
  <si>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</si>
  <si>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</si>
  <si>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</si>
  <si>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</si>
  <si>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</si>
  <si>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</si>
  <si>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</si>
  <si>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</si>
  <si>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</si>
  <si>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</si>
  <si>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</si>
  <si>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</si>
  <si>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</si>
  <si>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</si>
  <si>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</si>
  <si>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</si>
  <si>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</si>
  <si>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</si>
  <si>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</si>
  <si>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</si>
  <si>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</si>
  <si>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</si>
  <si>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</si>
  <si>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</si>
  <si>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</si>
  <si>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</si>
  <si>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</si>
  <si>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</si>
  <si>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</si>
  <si>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</si>
  <si>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</si>
  <si>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</si>
  <si>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</si>
  <si>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</si>
  <si>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</si>
  <si>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</si>
  <si>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</si>
  <si>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</si>
  <si>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</si>
  <si>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</si>
  <si>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</si>
  <si>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</si>
  <si>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</si>
  <si>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</si>
  <si>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</si>
  <si>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</si>
  <si>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</si>
  <si>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</si>
  <si>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</si>
  <si>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</si>
  <si>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</si>
  <si>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</si>
  <si>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</si>
  <si>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</si>
  <si>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</si>
  <si>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</si>
  <si>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</si>
  <si>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</si>
  <si>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1402/10/30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</si>
  <si>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</si>
  <si>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</si>
  <si>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</si>
  <si>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</si>
  <si>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1402/11/30</t>
  </si>
  <si>
    <t>کوتاه مدت - خاورمیانه مانا</t>
  </si>
  <si>
    <t>101310810707075703</t>
  </si>
  <si>
    <t>0.01</t>
  </si>
  <si>
    <t>1403/01/31</t>
  </si>
  <si>
    <t>1403/01/30</t>
  </si>
  <si>
    <t>1403/02/31</t>
  </si>
  <si>
    <t>برای ماه منتهی به 1403/02/31</t>
  </si>
  <si>
    <t>از 1403/01/30 تا  1403/02/31</t>
  </si>
  <si>
    <t>از ابتدای سال مالی تا 1403/02/31</t>
  </si>
  <si>
    <t>0.24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</si>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</sst>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4" fontId="24" fillId="0" borderId="1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28575</xdr:rowOff>
    </xdr:from>
    <xdr:to>
      <xdr:col>10</xdr:col>
      <xdr:colOff>657226</xdr:colOff>
      <xdr:row>40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D7B6CF-F5D3-10A5-6C27-E0FE20B6F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17799" y="28575"/>
          <a:ext cx="6153151" cy="8705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 headerRowDxfId="5" dataDxfId="4" totalsRowDxfId="3">
  <tableColumns count="3">
    <tableColumn id="1" xr3:uid="{00000000-0010-0000-0400-000001000000}" name="جمع" dataDxfId="2"/>
    <tableColumn id="2" xr3:uid="{00000000-0010-0000-0400-000002000000}" name="0" dataDxfId="1"/>
    <tableColumn id="3" xr3:uid="{00000000-0010-0000-0400-000003000000}" name="Column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view="pageBreakPreview" topLeftCell="C1" zoomScaleNormal="100" zoomScaleSheetLayoutView="100" workbookViewId="0">
      <selection activeCell="C2" sqref="C2"/>
    </sheetView>
  </sheetViews>
  <sheetFormatPr defaultColWidth="9" defaultRowHeight="18"/>
  <cols>
    <col min="1" max="1" width="9" style="30" customWidth="1"/>
    <col min="2" max="11" width="9" style="30"/>
    <col min="12" max="13" width="9" style="2" customWidth="1"/>
    <col min="14" max="16" width="12.875" style="24" customWidth="1"/>
    <col min="17" max="18" width="9" style="2" customWidth="1"/>
    <col min="19" max="24" width="9" style="2"/>
    <col min="25" max="16384" width="9" style="30"/>
  </cols>
  <sheetData>
    <row r="3" spans="1:17" ht="27.75">
      <c r="D3" s="116"/>
      <c r="E3" s="117"/>
      <c r="F3" s="117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137</v>
      </c>
      <c r="O10" s="25" t="s">
        <v>138</v>
      </c>
      <c r="P10" s="26">
        <v>233128135924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22"/>
      <c r="K15" s="22"/>
      <c r="L15" s="23"/>
      <c r="M15" s="23"/>
      <c r="N15" s="25" t="s">
        <v>139</v>
      </c>
      <c r="O15" s="25"/>
      <c r="P15" s="25"/>
      <c r="Q15" s="23"/>
    </row>
    <row r="16" spans="1:17" ht="15" customHeight="1">
      <c r="A16" s="114"/>
      <c r="B16" s="114"/>
      <c r="C16" s="114"/>
      <c r="D16" s="114"/>
      <c r="E16" s="114"/>
      <c r="F16" s="114"/>
      <c r="G16" s="114"/>
      <c r="H16" s="114"/>
      <c r="I16" s="114"/>
    </row>
    <row r="17" spans="1:14" ht="15" customHeight="1">
      <c r="A17" s="115"/>
      <c r="B17" s="115"/>
      <c r="C17" s="115"/>
      <c r="D17" s="115"/>
      <c r="E17" s="115"/>
      <c r="F17" s="115"/>
      <c r="G17" s="115"/>
      <c r="H17" s="115"/>
      <c r="I17" s="115"/>
      <c r="N17" s="24" t="s">
        <v>140</v>
      </c>
    </row>
    <row r="18" spans="1:14" ht="15" customHeight="1">
      <c r="A18" s="115"/>
      <c r="B18" s="115"/>
      <c r="C18" s="115"/>
      <c r="D18" s="115"/>
      <c r="E18" s="115"/>
      <c r="F18" s="115"/>
      <c r="G18" s="115"/>
      <c r="H18" s="115"/>
      <c r="I18" s="115"/>
    </row>
    <row r="19" spans="1:14" ht="15" customHeight="1">
      <c r="A19" s="115"/>
      <c r="B19" s="115"/>
      <c r="C19" s="115"/>
      <c r="D19" s="115"/>
      <c r="E19" s="115"/>
      <c r="F19" s="115"/>
      <c r="G19" s="115"/>
      <c r="H19" s="115"/>
      <c r="I19" s="115"/>
      <c r="N19" s="24" t="s">
        <v>141</v>
      </c>
    </row>
    <row r="20" spans="1:14" ht="15" customHeight="1">
      <c r="A20" s="115"/>
      <c r="B20" s="115"/>
      <c r="C20" s="115"/>
      <c r="D20" s="115"/>
      <c r="E20" s="115"/>
      <c r="F20" s="115"/>
      <c r="G20" s="115"/>
      <c r="H20" s="115"/>
      <c r="I20" s="115"/>
    </row>
    <row r="21" spans="1:14" ht="15" customHeight="1">
      <c r="A21" s="115"/>
      <c r="B21" s="115"/>
      <c r="C21" s="115"/>
      <c r="D21" s="115"/>
      <c r="E21" s="115"/>
      <c r="F21" s="115"/>
      <c r="G21" s="115"/>
      <c r="H21" s="115"/>
      <c r="I21" s="115"/>
    </row>
    <row r="22" spans="1:14" ht="15" customHeight="1">
      <c r="A22" s="115"/>
      <c r="B22" s="115"/>
      <c r="C22" s="115"/>
      <c r="D22" s="115"/>
      <c r="E22" s="115"/>
      <c r="F22" s="115"/>
      <c r="G22" s="115"/>
      <c r="H22" s="115"/>
      <c r="I22" s="115"/>
    </row>
    <row r="23" spans="1:14" ht="15" customHeight="1">
      <c r="A23" s="115"/>
      <c r="B23" s="115"/>
      <c r="C23" s="115"/>
      <c r="D23" s="115"/>
      <c r="E23" s="115"/>
      <c r="F23" s="115"/>
      <c r="G23" s="115"/>
      <c r="H23" s="115"/>
      <c r="I23" s="115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12"/>
      <c r="G37" s="113"/>
      <c r="H37" s="113"/>
    </row>
    <row r="38" spans="6:8">
      <c r="F38" s="113"/>
      <c r="G38" s="113"/>
      <c r="H38" s="113"/>
    </row>
    <row r="39" spans="6:8">
      <c r="F39" s="113"/>
      <c r="G39" s="113"/>
      <c r="H39" s="113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rightToLeft="1" view="pageBreakPreview" zoomScale="118" zoomScaleNormal="106" zoomScaleSheetLayoutView="118" workbookViewId="0">
      <selection activeCell="K11" sqref="K11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77" customFormat="1" ht="19.5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77" customFormat="1" ht="19.5">
      <c r="A3" s="120" t="str">
        <f>'صفحه نخست'!N15</f>
        <v>برای ماه منتهی به 1403/02/31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77" customFormat="1" ht="21">
      <c r="A4" s="135" t="s">
        <v>94</v>
      </c>
      <c r="B4" s="135"/>
      <c r="C4" s="135"/>
      <c r="D4" s="135"/>
      <c r="E4" s="135"/>
      <c r="F4" s="79"/>
      <c r="G4" s="79"/>
      <c r="H4" s="79"/>
      <c r="I4" s="79"/>
      <c r="J4" s="79"/>
    </row>
    <row r="5" spans="1:10" ht="16.5" customHeight="1">
      <c r="A5" s="37"/>
      <c r="B5" s="113"/>
      <c r="C5" s="113"/>
      <c r="D5" s="113"/>
      <c r="E5" s="144" t="str">
        <f>'صفحه نخست'!N17</f>
        <v>از 1403/01/30 تا  1403/02/31</v>
      </c>
      <c r="F5" s="144"/>
      <c r="G5" s="144"/>
      <c r="H5" s="144" t="str">
        <f>'صفحه نخست'!N19</f>
        <v>از ابتدای سال مالی تا 1403/02/31</v>
      </c>
      <c r="I5" s="144"/>
      <c r="J5" s="144"/>
    </row>
    <row r="6" spans="1:10" ht="38.25" customHeight="1">
      <c r="A6" s="37" t="s">
        <v>74</v>
      </c>
      <c r="B6" s="95" t="s">
        <v>95</v>
      </c>
      <c r="C6" s="95" t="s">
        <v>33</v>
      </c>
      <c r="D6" s="95" t="s">
        <v>48</v>
      </c>
      <c r="E6" s="95" t="s">
        <v>96</v>
      </c>
      <c r="F6" s="95" t="s">
        <v>92</v>
      </c>
      <c r="G6" s="95" t="s">
        <v>97</v>
      </c>
      <c r="H6" s="95" t="s">
        <v>96</v>
      </c>
      <c r="I6" s="95" t="s">
        <v>92</v>
      </c>
      <c r="J6" s="95" t="s">
        <v>97</v>
      </c>
    </row>
    <row r="7" spans="1:10" s="2" customFormat="1" ht="23.1" customHeight="1">
      <c r="A7" s="15" t="s">
        <v>63</v>
      </c>
      <c r="B7" s="1" t="s">
        <v>138</v>
      </c>
      <c r="C7" s="1" t="s">
        <v>66</v>
      </c>
      <c r="D7" s="1" t="s">
        <v>66</v>
      </c>
      <c r="E7" s="16">
        <v>9242</v>
      </c>
      <c r="F7" s="16">
        <v>0</v>
      </c>
      <c r="G7" s="16">
        <v>9242</v>
      </c>
      <c r="H7" s="16">
        <v>151560</v>
      </c>
      <c r="I7" s="17">
        <v>0</v>
      </c>
      <c r="J7" s="16">
        <v>151560</v>
      </c>
    </row>
    <row r="8" spans="1:10" s="2" customFormat="1" ht="23.1" customHeight="1">
      <c r="A8" s="15" t="s">
        <v>133</v>
      </c>
      <c r="B8" s="1" t="s">
        <v>136</v>
      </c>
      <c r="C8" s="1" t="s">
        <v>66</v>
      </c>
      <c r="D8" s="1" t="s">
        <v>66</v>
      </c>
      <c r="E8" s="16">
        <v>15005</v>
      </c>
      <c r="F8" s="16">
        <v>0</v>
      </c>
      <c r="G8" s="16">
        <v>15005</v>
      </c>
      <c r="H8" s="16">
        <v>26243</v>
      </c>
      <c r="I8" s="17">
        <v>0</v>
      </c>
      <c r="J8" s="16">
        <v>26243</v>
      </c>
    </row>
    <row r="9" spans="1:10" s="2" customFormat="1" ht="23.1" customHeight="1" thickBot="1">
      <c r="A9" s="96" t="s">
        <v>19</v>
      </c>
      <c r="B9" s="97"/>
      <c r="C9" s="97"/>
      <c r="D9" s="97"/>
      <c r="E9" s="100">
        <f>E7+E8</f>
        <v>24247</v>
      </c>
      <c r="F9" s="98">
        <f t="shared" ref="F9:J9" si="0">F7+F8</f>
        <v>0</v>
      </c>
      <c r="G9" s="100">
        <f t="shared" si="0"/>
        <v>24247</v>
      </c>
      <c r="H9" s="100">
        <f t="shared" si="0"/>
        <v>177803</v>
      </c>
      <c r="I9" s="98">
        <f t="shared" si="0"/>
        <v>0</v>
      </c>
      <c r="J9" s="100">
        <f t="shared" si="0"/>
        <v>177803</v>
      </c>
    </row>
    <row r="10" spans="1:10" ht="23.1" customHeight="1" thickTop="1">
      <c r="A10" s="10" t="s">
        <v>20</v>
      </c>
      <c r="B10" s="10"/>
      <c r="C10" s="10"/>
      <c r="D10" s="10"/>
      <c r="E10" s="12"/>
      <c r="F10" s="12"/>
      <c r="G10" s="12"/>
      <c r="H10" s="12"/>
      <c r="I10" s="12"/>
      <c r="J10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rightToLeft="1" view="pageBreakPreview" zoomScaleNormal="100" zoomScaleSheetLayoutView="100" workbookViewId="0">
      <selection activeCell="I21" sqref="I21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77" customFormat="1" ht="21">
      <c r="A2" s="127" t="s">
        <v>72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77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77" customFormat="1" ht="21">
      <c r="A4" s="135" t="s">
        <v>98</v>
      </c>
      <c r="B4" s="135"/>
      <c r="C4" s="135"/>
      <c r="D4" s="135"/>
      <c r="E4" s="135"/>
      <c r="F4" s="80"/>
      <c r="G4" s="135"/>
      <c r="H4" s="135"/>
      <c r="I4" s="135"/>
      <c r="J4" s="135"/>
    </row>
    <row r="5" spans="1:10" ht="16.5" customHeight="1" thickBot="1">
      <c r="B5" s="148" t="str">
        <f>'صفحه نخست'!N17</f>
        <v>از 1403/01/30 تا  1403/02/31</v>
      </c>
      <c r="C5" s="148"/>
      <c r="D5" s="148"/>
      <c r="E5" s="148"/>
      <c r="F5" s="52"/>
      <c r="G5" s="148" t="str">
        <f>'صفحه نخست'!N19</f>
        <v>از ابتدای سال مالی تا 1403/02/31</v>
      </c>
      <c r="H5" s="148"/>
      <c r="I5" s="148"/>
      <c r="J5" s="148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0" t="s">
        <v>101</v>
      </c>
    </row>
    <row r="7" spans="1:10" s="2" customFormat="1" ht="31.5" customHeight="1">
      <c r="A7" s="15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1904892</v>
      </c>
      <c r="G7" s="16">
        <v>2919189</v>
      </c>
      <c r="H7" s="16">
        <v>16473577664</v>
      </c>
      <c r="I7" s="16">
        <v>-17419129352</v>
      </c>
      <c r="J7" s="16">
        <v>-945551688</v>
      </c>
    </row>
    <row r="8" spans="1:10" s="2" customFormat="1" ht="31.5" customHeight="1">
      <c r="A8" s="15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1872376</v>
      </c>
      <c r="G8" s="16">
        <v>2443778</v>
      </c>
      <c r="H8" s="16">
        <v>14374257346</v>
      </c>
      <c r="I8" s="16">
        <v>-13577470841</v>
      </c>
      <c r="J8" s="16">
        <v>796786505</v>
      </c>
    </row>
    <row r="9" spans="1:10" s="2" customFormat="1" ht="31.5" customHeight="1">
      <c r="A9" s="15" t="s">
        <v>128</v>
      </c>
      <c r="B9" s="16">
        <v>180144630</v>
      </c>
      <c r="C9" s="16">
        <v>2007527360493</v>
      </c>
      <c r="D9" s="16">
        <v>-2004474780772</v>
      </c>
      <c r="E9" s="16">
        <v>3052579721</v>
      </c>
      <c r="F9" s="16">
        <v>5438086</v>
      </c>
      <c r="G9" s="16">
        <v>576946894</v>
      </c>
      <c r="H9" s="16">
        <v>6228454129186</v>
      </c>
      <c r="I9" s="16">
        <v>-6221194329962</v>
      </c>
      <c r="J9" s="16">
        <v>7259799224</v>
      </c>
    </row>
    <row r="10" spans="1:10" s="2" customFormat="1" ht="31.5" customHeight="1">
      <c r="A10" s="15" t="s">
        <v>18</v>
      </c>
      <c r="B10" s="16">
        <v>2914564</v>
      </c>
      <c r="C10" s="16">
        <v>40421548822</v>
      </c>
      <c r="D10" s="16">
        <v>-40138270736</v>
      </c>
      <c r="E10" s="16">
        <v>283278086</v>
      </c>
      <c r="F10" s="16">
        <v>15171099</v>
      </c>
      <c r="G10" s="16">
        <v>21127345</v>
      </c>
      <c r="H10" s="16">
        <v>271448645842</v>
      </c>
      <c r="I10" s="16">
        <v>-269933032303</v>
      </c>
      <c r="J10" s="16">
        <v>1515613539</v>
      </c>
    </row>
    <row r="11" spans="1:10" s="2" customFormat="1" ht="31.5" customHeight="1">
      <c r="A11" s="15" t="s">
        <v>130</v>
      </c>
      <c r="B11" s="16">
        <v>0</v>
      </c>
      <c r="C11" s="16">
        <v>0</v>
      </c>
      <c r="D11" s="16">
        <v>0</v>
      </c>
      <c r="E11" s="16">
        <v>0</v>
      </c>
      <c r="F11" s="16">
        <v>400000</v>
      </c>
      <c r="G11" s="16">
        <v>79600</v>
      </c>
      <c r="H11" s="16">
        <v>5106417178</v>
      </c>
      <c r="I11" s="16">
        <v>-5099495176</v>
      </c>
      <c r="J11" s="16">
        <v>6922002</v>
      </c>
    </row>
    <row r="12" spans="1:10" s="2" customFormat="1" ht="31.5" customHeight="1">
      <c r="A12" s="15" t="s">
        <v>129</v>
      </c>
      <c r="B12" s="16">
        <v>1300</v>
      </c>
      <c r="C12" s="16">
        <v>78919907</v>
      </c>
      <c r="D12" s="16">
        <v>-73487455</v>
      </c>
      <c r="E12" s="16">
        <v>5432452</v>
      </c>
      <c r="F12" s="16"/>
      <c r="G12" s="16">
        <v>31300</v>
      </c>
      <c r="H12" s="16">
        <v>1798707387</v>
      </c>
      <c r="I12" s="16">
        <v>-1769351801</v>
      </c>
      <c r="J12" s="16">
        <v>29355586</v>
      </c>
    </row>
    <row r="13" spans="1:10" s="2" customFormat="1" ht="31.5" customHeight="1">
      <c r="A13" s="15" t="s">
        <v>122</v>
      </c>
      <c r="B13" s="16">
        <v>0</v>
      </c>
      <c r="C13" s="16">
        <v>0</v>
      </c>
      <c r="D13" s="16">
        <v>0</v>
      </c>
      <c r="E13" s="16">
        <v>0</v>
      </c>
      <c r="F13" s="16"/>
      <c r="G13" s="16">
        <v>400000</v>
      </c>
      <c r="H13" s="16">
        <v>5015379440</v>
      </c>
      <c r="I13" s="16">
        <v>-5005143283</v>
      </c>
      <c r="J13" s="16">
        <v>10236157</v>
      </c>
    </row>
    <row r="14" spans="1:10" s="2" customFormat="1" ht="31.5" customHeight="1">
      <c r="A14" s="15" t="s">
        <v>126</v>
      </c>
      <c r="B14" s="16">
        <v>7215511</v>
      </c>
      <c r="C14" s="16">
        <v>42427204680</v>
      </c>
      <c r="D14" s="16">
        <v>-34145832674</v>
      </c>
      <c r="E14" s="16">
        <v>8281372006</v>
      </c>
      <c r="F14" s="16">
        <v>79600</v>
      </c>
      <c r="G14" s="16">
        <v>7215511</v>
      </c>
      <c r="H14" s="16">
        <v>42427204680</v>
      </c>
      <c r="I14" s="16">
        <v>-34145832674</v>
      </c>
      <c r="J14" s="16">
        <v>8281372006</v>
      </c>
    </row>
    <row r="15" spans="1:10" s="2" customFormat="1" ht="31.5" customHeight="1" thickBot="1">
      <c r="A15" s="99" t="s">
        <v>19</v>
      </c>
      <c r="B15" s="100">
        <f>SUBTOTAL(9,B7:B14)</f>
        <v>190276005</v>
      </c>
      <c r="C15" s="100">
        <f t="shared" ref="C15:J15" si="0">SUBTOTAL(9,C7:C14)</f>
        <v>2090455033902</v>
      </c>
      <c r="D15" s="100">
        <f t="shared" si="0"/>
        <v>-2078832371637</v>
      </c>
      <c r="E15" s="100">
        <f t="shared" si="0"/>
        <v>11622662265</v>
      </c>
      <c r="F15" s="16">
        <f t="shared" si="0"/>
        <v>24866053</v>
      </c>
      <c r="G15" s="100">
        <f t="shared" si="0"/>
        <v>611163617</v>
      </c>
      <c r="H15" s="100">
        <f t="shared" si="0"/>
        <v>6585098318723</v>
      </c>
      <c r="I15" s="100">
        <f t="shared" si="0"/>
        <v>-6568143785392</v>
      </c>
      <c r="J15" s="100">
        <f t="shared" si="0"/>
        <v>16954533331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5" t="s">
        <v>102</v>
      </c>
      <c r="B18" s="146"/>
      <c r="C18" s="146"/>
      <c r="D18" s="146"/>
      <c r="E18" s="146"/>
      <c r="F18" s="146"/>
      <c r="G18" s="146"/>
      <c r="H18" s="146"/>
      <c r="I18" s="146"/>
      <c r="J18" s="147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rightToLeft="1" view="pageBreakPreview" topLeftCell="A4" zoomScale="110" zoomScaleNormal="100" zoomScaleSheetLayoutView="110" workbookViewId="0">
      <selection activeCell="H14" sqref="H14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9" s="77" customFormat="1" ht="21">
      <c r="A2" s="127" t="s">
        <v>72</v>
      </c>
      <c r="B2" s="127"/>
      <c r="C2" s="127"/>
      <c r="D2" s="127"/>
      <c r="E2" s="127"/>
      <c r="F2" s="127"/>
      <c r="G2" s="127"/>
      <c r="H2" s="127"/>
      <c r="I2" s="127"/>
    </row>
    <row r="3" spans="1:9" s="77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</row>
    <row r="4" spans="1:9" s="77" customFormat="1" ht="21">
      <c r="A4" s="135" t="s">
        <v>103</v>
      </c>
      <c r="B4" s="135"/>
      <c r="C4" s="135"/>
      <c r="D4" s="135"/>
      <c r="E4" s="79"/>
      <c r="F4" s="79"/>
      <c r="G4" s="79"/>
      <c r="H4" s="79"/>
      <c r="I4" s="79"/>
    </row>
    <row r="5" spans="1:9" ht="16.5" customHeight="1" thickBot="1">
      <c r="B5" s="150" t="str">
        <f>'صفحه نخست'!N17</f>
        <v>از 1403/01/30 تا  1403/02/31</v>
      </c>
      <c r="C5" s="150"/>
      <c r="D5" s="150"/>
      <c r="E5" s="150"/>
      <c r="F5" s="150" t="str">
        <f>'صفحه نخست'!N19</f>
        <v>از ابتدای سال مالی تا 1403/02/31</v>
      </c>
      <c r="G5" s="150"/>
      <c r="H5" s="150"/>
      <c r="I5" s="150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7634295</v>
      </c>
      <c r="C7" s="16">
        <v>35808145843</v>
      </c>
      <c r="D7" s="16">
        <v>-36998190742</v>
      </c>
      <c r="E7" s="16">
        <v>-1190044899</v>
      </c>
      <c r="F7" s="16">
        <v>7634295</v>
      </c>
      <c r="G7" s="16">
        <v>35808145843</v>
      </c>
      <c r="H7" s="16">
        <v>-45330254385</v>
      </c>
      <c r="I7" s="16">
        <v>-9522108542</v>
      </c>
    </row>
    <row r="8" spans="1:9" ht="28.5" customHeight="1">
      <c r="A8" s="15" t="s">
        <v>17</v>
      </c>
      <c r="B8" s="16">
        <v>9313845</v>
      </c>
      <c r="C8" s="16">
        <v>91950852805</v>
      </c>
      <c r="D8" s="16">
        <v>-62634538398</v>
      </c>
      <c r="E8" s="16">
        <v>29316314407</v>
      </c>
      <c r="F8" s="16">
        <v>9313845</v>
      </c>
      <c r="G8" s="16">
        <v>91950852805</v>
      </c>
      <c r="H8" s="16">
        <v>-52041162572</v>
      </c>
      <c r="I8" s="16">
        <v>39909690233</v>
      </c>
    </row>
    <row r="9" spans="1:9" ht="28.5" customHeight="1">
      <c r="A9" s="15" t="s">
        <v>129</v>
      </c>
      <c r="B9" s="16">
        <v>38700</v>
      </c>
      <c r="C9" s="16">
        <v>2381228839</v>
      </c>
      <c r="D9" s="16">
        <v>-2332061422</v>
      </c>
      <c r="E9" s="16">
        <v>49167417</v>
      </c>
      <c r="F9" s="16">
        <v>38700</v>
      </c>
      <c r="G9" s="16">
        <v>2381228839</v>
      </c>
      <c r="H9" s="16">
        <v>-2187665006</v>
      </c>
      <c r="I9" s="16">
        <v>193563833</v>
      </c>
    </row>
    <row r="10" spans="1:9" ht="28.5" customHeight="1">
      <c r="A10" s="15" t="s">
        <v>18</v>
      </c>
      <c r="B10" s="16">
        <v>1023923</v>
      </c>
      <c r="C10" s="16">
        <v>14336329130</v>
      </c>
      <c r="D10" s="16">
        <v>-14454230029</v>
      </c>
      <c r="E10" s="16">
        <v>-117900899</v>
      </c>
      <c r="F10" s="16">
        <v>1023923</v>
      </c>
      <c r="G10" s="16">
        <v>14336329130</v>
      </c>
      <c r="H10" s="16">
        <v>-14308465492</v>
      </c>
      <c r="I10" s="16">
        <v>27863638</v>
      </c>
    </row>
    <row r="11" spans="1:9" ht="28.5" customHeight="1">
      <c r="A11" s="15" t="s">
        <v>128</v>
      </c>
      <c r="B11" s="16">
        <v>8417424</v>
      </c>
      <c r="C11" s="16">
        <v>95138575645</v>
      </c>
      <c r="D11" s="16">
        <v>-95197014482</v>
      </c>
      <c r="E11" s="16">
        <v>-58438837</v>
      </c>
      <c r="F11" s="16">
        <v>8417424</v>
      </c>
      <c r="G11" s="16">
        <v>95138575645</v>
      </c>
      <c r="H11" s="16">
        <v>-95125235775</v>
      </c>
      <c r="I11" s="16">
        <v>13339870</v>
      </c>
    </row>
    <row r="12" spans="1:9" ht="28.5" customHeight="1">
      <c r="A12" s="18" t="s">
        <v>126</v>
      </c>
      <c r="B12" s="19">
        <v>0</v>
      </c>
      <c r="C12" s="19">
        <v>0</v>
      </c>
      <c r="D12" s="19">
        <v>-6230319715</v>
      </c>
      <c r="E12" s="19">
        <v>-6230319715</v>
      </c>
      <c r="F12" s="19">
        <v>0</v>
      </c>
      <c r="G12" s="19">
        <v>0</v>
      </c>
      <c r="H12" s="19">
        <v>0</v>
      </c>
      <c r="I12" s="19">
        <v>1510736577</v>
      </c>
    </row>
    <row r="13" spans="1:9" ht="28.5" customHeight="1" thickBot="1">
      <c r="A13" s="15" t="s">
        <v>19</v>
      </c>
      <c r="B13" s="100">
        <f>SUBTOTAL(9,B7:B12)</f>
        <v>26428187</v>
      </c>
      <c r="C13" s="100">
        <f t="shared" ref="C13:I13" si="0">SUBTOTAL(9,C7:C12)</f>
        <v>239615132262</v>
      </c>
      <c r="D13" s="100">
        <f t="shared" si="0"/>
        <v>-217846354788</v>
      </c>
      <c r="E13" s="100">
        <f t="shared" si="0"/>
        <v>21768777474</v>
      </c>
      <c r="F13" s="100">
        <f t="shared" si="0"/>
        <v>26428187</v>
      </c>
      <c r="G13" s="100">
        <f t="shared" si="0"/>
        <v>239615132262</v>
      </c>
      <c r="H13" s="100">
        <f t="shared" si="0"/>
        <v>-208992783230</v>
      </c>
      <c r="I13" s="100">
        <f t="shared" si="0"/>
        <v>32133085609</v>
      </c>
    </row>
    <row r="14" spans="1:9" ht="23.1" customHeight="1" thickTop="1">
      <c r="A14" s="13" t="s">
        <v>20</v>
      </c>
      <c r="B14" s="49"/>
      <c r="C14" s="48"/>
      <c r="D14" s="48"/>
      <c r="E14" s="48"/>
      <c r="F14" s="49"/>
      <c r="G14" s="48"/>
      <c r="H14" s="48"/>
      <c r="I14" s="48"/>
    </row>
    <row r="15" spans="1:9">
      <c r="A15" s="37"/>
      <c r="B15" s="37"/>
      <c r="C15" s="37"/>
      <c r="D15" s="37"/>
      <c r="E15" s="37"/>
      <c r="F15" s="37"/>
      <c r="G15" s="37"/>
      <c r="H15" s="37"/>
      <c r="I15" s="37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149" t="s">
        <v>102</v>
      </c>
      <c r="B17" s="149"/>
      <c r="C17" s="149"/>
      <c r="D17" s="149"/>
      <c r="E17" s="149"/>
      <c r="F17" s="149"/>
      <c r="G17" s="149"/>
      <c r="H17" s="149"/>
      <c r="I17" s="149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spans="1:9" s="77" customFormat="1" ht="19.5">
      <c r="A2" s="120" t="s">
        <v>72</v>
      </c>
      <c r="B2" s="120"/>
      <c r="C2" s="120"/>
      <c r="D2" s="120"/>
      <c r="E2" s="120"/>
      <c r="F2" s="120"/>
      <c r="G2" s="120"/>
      <c r="H2" s="120"/>
      <c r="I2" s="120"/>
    </row>
    <row r="3" spans="1:9" s="77" customFormat="1" ht="19.5">
      <c r="A3" s="120" t="str">
        <f>'صفحه نخست'!N15</f>
        <v>برای ماه منتهی به 1403/02/31</v>
      </c>
      <c r="B3" s="120"/>
      <c r="C3" s="120"/>
      <c r="D3" s="120"/>
      <c r="E3" s="120"/>
      <c r="F3" s="120"/>
      <c r="G3" s="120"/>
      <c r="H3" s="120"/>
      <c r="I3" s="120"/>
    </row>
    <row r="4" spans="1:9" s="77" customFormat="1" ht="19.5">
      <c r="A4" s="124" t="s">
        <v>105</v>
      </c>
      <c r="B4" s="124"/>
      <c r="C4" s="124"/>
      <c r="D4" s="124"/>
      <c r="E4" s="124"/>
      <c r="F4" s="124"/>
      <c r="G4" s="124"/>
      <c r="H4" s="124"/>
      <c r="I4" s="124"/>
    </row>
    <row r="6" spans="1:9" ht="19.5" customHeight="1">
      <c r="A6" s="39"/>
      <c r="B6" s="148" t="str">
        <f>'صفحه نخست'!N17</f>
        <v>از 1403/01/30 تا  1403/02/31</v>
      </c>
      <c r="C6" s="148"/>
      <c r="D6" s="148"/>
      <c r="E6" s="148"/>
      <c r="F6" s="148" t="str">
        <f>'صفحه نخست'!N19</f>
        <v>از ابتدای سال مالی تا 1403/02/31</v>
      </c>
      <c r="G6" s="148"/>
      <c r="H6" s="148"/>
      <c r="I6" s="148"/>
    </row>
    <row r="7" spans="1:9" ht="20.25" customHeight="1">
      <c r="A7" s="154"/>
      <c r="B7" s="151" t="s">
        <v>106</v>
      </c>
      <c r="C7" s="151" t="s">
        <v>107</v>
      </c>
      <c r="D7" s="153" t="s">
        <v>108</v>
      </c>
      <c r="E7" s="153" t="s">
        <v>19</v>
      </c>
      <c r="F7" s="153" t="s">
        <v>106</v>
      </c>
      <c r="G7" s="153" t="s">
        <v>107</v>
      </c>
      <c r="H7" s="153" t="s">
        <v>108</v>
      </c>
      <c r="I7" s="153" t="s">
        <v>19</v>
      </c>
    </row>
    <row r="8" spans="1:9" ht="20.25" customHeight="1">
      <c r="A8" s="113"/>
      <c r="B8" s="152"/>
      <c r="C8" s="152"/>
      <c r="D8" s="144"/>
      <c r="E8" s="144"/>
      <c r="F8" s="144"/>
      <c r="G8" s="144"/>
      <c r="H8" s="144"/>
      <c r="I8" s="144"/>
    </row>
    <row r="9" spans="1:9">
      <c r="A9" s="113"/>
      <c r="B9" s="40" t="s">
        <v>109</v>
      </c>
      <c r="C9" s="40" t="s">
        <v>110</v>
      </c>
      <c r="D9" s="40" t="s">
        <v>111</v>
      </c>
      <c r="E9" s="148"/>
      <c r="F9" s="40" t="s">
        <v>111</v>
      </c>
      <c r="G9" s="40" t="s">
        <v>111</v>
      </c>
      <c r="H9" s="40" t="s">
        <v>111</v>
      </c>
      <c r="I9" s="148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20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0"/>
  <sheetViews>
    <sheetView rightToLeft="1" view="pageBreakPreview" zoomScale="106" zoomScaleNormal="110" zoomScaleSheetLayoutView="106" workbookViewId="0">
      <selection activeCell="K25" sqref="K25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s="79" customFormat="1" ht="19.5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3" s="79" customFormat="1" ht="19.5">
      <c r="A3" s="120" t="str">
        <f>'صفحه نخست'!N15</f>
        <v>برای ماه منتهی به 1403/02/31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5" spans="1:13" s="79" customFormat="1" ht="19.5">
      <c r="A5" s="124" t="s">
        <v>112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7" spans="1:13" ht="19.5" customHeight="1">
      <c r="A7" s="42"/>
      <c r="B7" s="148" t="str">
        <f>'صفحه نخست'!N17</f>
        <v>از 1403/01/30 تا  1403/02/31</v>
      </c>
      <c r="C7" s="148"/>
      <c r="D7" s="148"/>
      <c r="E7" s="148"/>
      <c r="F7" s="148"/>
      <c r="G7" s="45"/>
      <c r="H7" s="148" t="str">
        <f>'صفحه نخست'!N19</f>
        <v>از ابتدای سال مالی تا 1403/02/31</v>
      </c>
      <c r="I7" s="148"/>
      <c r="J7" s="148"/>
      <c r="K7" s="148"/>
      <c r="L7" s="148"/>
    </row>
    <row r="8" spans="1:13" ht="19.5" customHeight="1">
      <c r="A8" s="113" t="s">
        <v>113</v>
      </c>
      <c r="B8" s="153" t="s">
        <v>114</v>
      </c>
      <c r="C8" s="153" t="s">
        <v>107</v>
      </c>
      <c r="D8" s="153" t="s">
        <v>108</v>
      </c>
      <c r="E8" s="153" t="s">
        <v>19</v>
      </c>
      <c r="F8" s="153"/>
      <c r="G8" s="45"/>
      <c r="H8" s="153" t="s">
        <v>114</v>
      </c>
      <c r="I8" s="153" t="s">
        <v>107</v>
      </c>
      <c r="J8" s="153" t="s">
        <v>108</v>
      </c>
      <c r="K8" s="153" t="s">
        <v>19</v>
      </c>
      <c r="L8" s="153"/>
    </row>
    <row r="9" spans="1:13" ht="18.75" customHeight="1">
      <c r="A9" s="113"/>
      <c r="B9" s="144"/>
      <c r="C9" s="144"/>
      <c r="D9" s="144"/>
      <c r="E9" s="148"/>
      <c r="F9" s="148"/>
      <c r="G9" s="45"/>
      <c r="H9" s="144"/>
      <c r="I9" s="144"/>
      <c r="J9" s="144"/>
      <c r="K9" s="148"/>
      <c r="L9" s="148"/>
    </row>
    <row r="10" spans="1:13" s="37" customFormat="1" ht="28.5" customHeight="1">
      <c r="A10" s="150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6">
        <v>-1190044899</v>
      </c>
      <c r="D11" s="16">
        <v>0</v>
      </c>
      <c r="E11" s="16">
        <v>-1190044899</v>
      </c>
      <c r="F11" s="17">
        <v>-3.56</v>
      </c>
      <c r="G11" s="17">
        <v>0</v>
      </c>
      <c r="H11" s="17">
        <v>0</v>
      </c>
      <c r="I11" s="16">
        <v>-9522108542</v>
      </c>
      <c r="J11" s="16">
        <v>-945551688</v>
      </c>
      <c r="K11" s="16">
        <v>-10467660230</v>
      </c>
      <c r="L11" s="89">
        <v>-21.14</v>
      </c>
      <c r="M11" s="74"/>
    </row>
    <row r="12" spans="1:13" s="14" customFormat="1" ht="23.1" customHeight="1">
      <c r="A12" s="15" t="s">
        <v>17</v>
      </c>
      <c r="B12" s="17">
        <v>8603727</v>
      </c>
      <c r="C12" s="16">
        <v>29316314407</v>
      </c>
      <c r="D12" s="16">
        <v>0</v>
      </c>
      <c r="E12" s="16">
        <v>29324918134</v>
      </c>
      <c r="F12" s="17">
        <v>87.8</v>
      </c>
      <c r="G12" s="17">
        <v>390624802</v>
      </c>
      <c r="H12" s="17">
        <v>420539740</v>
      </c>
      <c r="I12" s="16">
        <v>39909690233</v>
      </c>
      <c r="J12" s="16">
        <v>796786505</v>
      </c>
      <c r="K12" s="16">
        <v>41127016478</v>
      </c>
      <c r="L12" s="89">
        <v>83.07</v>
      </c>
      <c r="M12" s="74"/>
    </row>
    <row r="13" spans="1:13" s="14" customFormat="1" ht="23.1" customHeight="1">
      <c r="A13" s="15" t="s">
        <v>130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>
        <v>0</v>
      </c>
      <c r="H13" s="17">
        <v>0</v>
      </c>
      <c r="I13" s="16">
        <v>0</v>
      </c>
      <c r="J13" s="16">
        <v>6922002</v>
      </c>
      <c r="K13" s="16">
        <v>6922002</v>
      </c>
      <c r="L13" s="89">
        <v>0.01</v>
      </c>
      <c r="M13" s="74"/>
    </row>
    <row r="14" spans="1:13" s="14" customFormat="1" ht="23.1" customHeight="1">
      <c r="A14" s="15" t="s">
        <v>129</v>
      </c>
      <c r="B14" s="17">
        <v>0</v>
      </c>
      <c r="C14" s="16">
        <v>49167417</v>
      </c>
      <c r="D14" s="16">
        <v>5432452</v>
      </c>
      <c r="E14" s="16">
        <v>54599869</v>
      </c>
      <c r="F14" s="17">
        <v>0.16</v>
      </c>
      <c r="G14" s="17">
        <v>0</v>
      </c>
      <c r="H14" s="17">
        <v>0</v>
      </c>
      <c r="I14" s="16">
        <v>193563833</v>
      </c>
      <c r="J14" s="16">
        <v>29355586</v>
      </c>
      <c r="K14" s="16">
        <v>222919419</v>
      </c>
      <c r="L14" s="89">
        <v>0.45</v>
      </c>
      <c r="M14" s="74"/>
    </row>
    <row r="15" spans="1:13" s="14" customFormat="1" ht="23.1" customHeight="1">
      <c r="A15" s="15" t="s">
        <v>122</v>
      </c>
      <c r="B15" s="17">
        <v>0</v>
      </c>
      <c r="C15" s="16">
        <v>0</v>
      </c>
      <c r="D15" s="16">
        <v>0</v>
      </c>
      <c r="E15" s="16">
        <v>0</v>
      </c>
      <c r="F15" s="17">
        <v>0</v>
      </c>
      <c r="G15" s="17">
        <v>0</v>
      </c>
      <c r="H15" s="17">
        <v>0</v>
      </c>
      <c r="I15" s="16">
        <v>0</v>
      </c>
      <c r="J15" s="16">
        <v>10236157</v>
      </c>
      <c r="K15" s="16">
        <v>10236157</v>
      </c>
      <c r="L15" s="89">
        <v>0.02</v>
      </c>
      <c r="M15" s="74"/>
    </row>
    <row r="16" spans="1:13" s="14" customFormat="1" ht="23.1" customHeight="1">
      <c r="A16" s="15" t="s">
        <v>18</v>
      </c>
      <c r="B16" s="17">
        <v>0</v>
      </c>
      <c r="C16" s="16">
        <v>-117900899</v>
      </c>
      <c r="D16" s="16">
        <v>283278086</v>
      </c>
      <c r="E16" s="16">
        <v>165377187</v>
      </c>
      <c r="F16" s="17">
        <v>0.5</v>
      </c>
      <c r="G16" s="17">
        <v>0</v>
      </c>
      <c r="H16" s="17">
        <v>0</v>
      </c>
      <c r="I16" s="16">
        <v>27863638</v>
      </c>
      <c r="J16" s="16">
        <v>1515613539</v>
      </c>
      <c r="K16" s="16">
        <v>1543477177</v>
      </c>
      <c r="L16" s="89">
        <v>3.12</v>
      </c>
      <c r="M16" s="74"/>
    </row>
    <row r="17" spans="1:13" s="14" customFormat="1" ht="23.1" customHeight="1">
      <c r="A17" s="15" t="s">
        <v>128</v>
      </c>
      <c r="B17" s="17">
        <v>0</v>
      </c>
      <c r="C17" s="16">
        <v>-58438837</v>
      </c>
      <c r="D17" s="16">
        <v>3052579721</v>
      </c>
      <c r="E17" s="16">
        <v>2994140884</v>
      </c>
      <c r="F17" s="17">
        <v>8.9600000000000009</v>
      </c>
      <c r="G17" s="17">
        <v>0</v>
      </c>
      <c r="H17" s="17">
        <v>0</v>
      </c>
      <c r="I17" s="16">
        <v>13339870</v>
      </c>
      <c r="J17" s="16">
        <v>7259799224</v>
      </c>
      <c r="K17" s="16">
        <v>7273139094</v>
      </c>
      <c r="L17" s="17">
        <v>14.69</v>
      </c>
      <c r="M17" s="74"/>
    </row>
    <row r="18" spans="1:13" s="14" customFormat="1" ht="23.1" customHeight="1">
      <c r="A18" s="18" t="s">
        <v>126</v>
      </c>
      <c r="B18" s="20">
        <v>0</v>
      </c>
      <c r="C18" s="19">
        <v>-6230319715</v>
      </c>
      <c r="D18" s="19">
        <v>8281372006</v>
      </c>
      <c r="E18" s="19">
        <v>2051052291</v>
      </c>
      <c r="F18" s="20">
        <v>6.14</v>
      </c>
      <c r="G18" s="17">
        <v>0</v>
      </c>
      <c r="H18" s="20">
        <v>0</v>
      </c>
      <c r="I18" s="19">
        <v>1510736577</v>
      </c>
      <c r="J18" s="19">
        <v>8281372006</v>
      </c>
      <c r="K18" s="19">
        <v>9792108583</v>
      </c>
      <c r="L18" s="17">
        <v>19.78</v>
      </c>
      <c r="M18" s="74"/>
    </row>
    <row r="19" spans="1:13" s="14" customFormat="1" ht="23.1" customHeight="1" thickBot="1">
      <c r="A19" s="15" t="s">
        <v>19</v>
      </c>
      <c r="B19" s="110">
        <f>SUBTOTAL(9,B11:B18)</f>
        <v>8603727</v>
      </c>
      <c r="C19" s="110">
        <f t="shared" ref="C19:L19" si="0">SUBTOTAL(9,C11:C18)</f>
        <v>21768777474</v>
      </c>
      <c r="D19" s="110">
        <f t="shared" si="0"/>
        <v>11622662265</v>
      </c>
      <c r="E19" s="110">
        <f t="shared" si="0"/>
        <v>33400043466</v>
      </c>
      <c r="F19" s="111">
        <f t="shared" si="0"/>
        <v>99.999999999999986</v>
      </c>
      <c r="G19" s="90">
        <f t="shared" si="0"/>
        <v>390624802</v>
      </c>
      <c r="H19" s="110">
        <f t="shared" si="0"/>
        <v>420539740</v>
      </c>
      <c r="I19" s="110">
        <f t="shared" si="0"/>
        <v>32133085609</v>
      </c>
      <c r="J19" s="110">
        <f t="shared" si="0"/>
        <v>16954533331</v>
      </c>
      <c r="K19" s="110">
        <f t="shared" si="0"/>
        <v>49508158680</v>
      </c>
      <c r="L19" s="111">
        <f t="shared" si="0"/>
        <v>100</v>
      </c>
    </row>
    <row r="20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rightToLeft="1" view="pageBreakPreview" zoomScale="106" zoomScaleNormal="120" zoomScaleSheetLayoutView="106" workbookViewId="0">
      <selection activeCell="E17" sqref="E17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20" t="s">
        <v>0</v>
      </c>
      <c r="B1" s="120"/>
      <c r="C1" s="120"/>
      <c r="D1" s="120"/>
      <c r="E1" s="120"/>
      <c r="F1" s="120"/>
    </row>
    <row r="2" spans="1:7" s="77" customFormat="1" ht="19.5">
      <c r="A2" s="120" t="s">
        <v>72</v>
      </c>
      <c r="B2" s="120"/>
      <c r="C2" s="120"/>
      <c r="D2" s="120"/>
      <c r="E2" s="120"/>
      <c r="F2" s="120"/>
    </row>
    <row r="3" spans="1:7" s="77" customFormat="1" ht="19.5">
      <c r="A3" s="120" t="str">
        <f>'صفحه نخست'!N15</f>
        <v>برای ماه منتهی به 1403/02/31</v>
      </c>
      <c r="B3" s="120"/>
      <c r="C3" s="120"/>
      <c r="D3" s="120"/>
      <c r="E3" s="120"/>
      <c r="F3" s="120"/>
    </row>
    <row r="4" spans="1:7" s="77" customFormat="1" ht="19.5">
      <c r="A4" s="124" t="s">
        <v>116</v>
      </c>
      <c r="B4" s="124"/>
      <c r="C4" s="124"/>
      <c r="D4" s="124"/>
      <c r="E4" s="124"/>
      <c r="F4" s="124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5" t="s">
        <v>117</v>
      </c>
      <c r="B6" s="155"/>
      <c r="C6" s="156" t="str">
        <f>'صفحه نخست'!N17</f>
        <v>از 1403/01/30 تا  1403/02/31</v>
      </c>
      <c r="D6" s="156"/>
      <c r="E6" s="155" t="str">
        <f>'صفحه نخست'!N19</f>
        <v>از ابتدای سال مالی تا 1403/02/31</v>
      </c>
      <c r="F6" s="155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>
      <c r="A8" s="45"/>
      <c r="B8" s="45"/>
      <c r="C8" s="44" t="s">
        <v>109</v>
      </c>
      <c r="D8" s="45"/>
      <c r="E8" s="44" t="s">
        <v>109</v>
      </c>
      <c r="F8" s="45"/>
      <c r="G8" s="29"/>
    </row>
    <row r="9" spans="1:7" ht="38.25" customHeight="1">
      <c r="A9" s="15" t="s">
        <v>63</v>
      </c>
      <c r="B9" s="15" t="s">
        <v>64</v>
      </c>
      <c r="C9" s="16">
        <v>9242</v>
      </c>
      <c r="D9" s="1" t="s">
        <v>135</v>
      </c>
      <c r="E9" s="16">
        <v>151560</v>
      </c>
      <c r="F9" s="1" t="s">
        <v>142</v>
      </c>
    </row>
    <row r="10" spans="1:7" ht="38.25" customHeight="1">
      <c r="A10" s="15" t="s">
        <v>133</v>
      </c>
      <c r="B10" s="15" t="s">
        <v>134</v>
      </c>
      <c r="C10" s="16">
        <v>15005</v>
      </c>
      <c r="D10" s="1" t="s">
        <v>143</v>
      </c>
      <c r="E10" s="16">
        <v>26243</v>
      </c>
      <c r="F10" s="1" t="s">
        <v>135</v>
      </c>
    </row>
    <row r="11" spans="1:7" ht="23.1" customHeight="1" thickBot="1">
      <c r="A11" s="96" t="s">
        <v>19</v>
      </c>
      <c r="B11" s="96"/>
      <c r="C11" s="100">
        <f>SUBTOTAL(9,C9:C10)</f>
        <v>24247</v>
      </c>
      <c r="D11" s="96"/>
      <c r="E11" s="100">
        <f>E9+E10</f>
        <v>177803</v>
      </c>
      <c r="F11" s="96"/>
    </row>
    <row r="12" spans="1:7" ht="23.1" customHeight="1" thickTop="1">
      <c r="A12" s="46" t="s">
        <v>20</v>
      </c>
      <c r="B12" s="47"/>
      <c r="C12" s="48"/>
      <c r="D12" s="47"/>
      <c r="E12" s="48"/>
      <c r="F12" s="47"/>
      <c r="G12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tabSelected="1" view="pageBreakPreview" zoomScaleNormal="100" zoomScaleSheetLayoutView="100" workbookViewId="0">
      <selection activeCell="F19" sqref="F19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20" t="s">
        <v>0</v>
      </c>
      <c r="B1" s="120"/>
      <c r="C1" s="120"/>
    </row>
    <row r="2" spans="1:3" s="77" customFormat="1" ht="19.5">
      <c r="A2" s="120" t="s">
        <v>72</v>
      </c>
      <c r="B2" s="120"/>
      <c r="C2" s="120"/>
    </row>
    <row r="3" spans="1:3" s="77" customFormat="1" ht="19.5">
      <c r="A3" s="120" t="str">
        <f>'صفحه نخست'!N15</f>
        <v>برای ماه منتهی به 1403/02/31</v>
      </c>
      <c r="B3" s="120"/>
      <c r="C3" s="120"/>
    </row>
    <row r="4" spans="1:3" s="77" customFormat="1" ht="19.5">
      <c r="A4" s="124" t="s">
        <v>121</v>
      </c>
      <c r="B4" s="124"/>
      <c r="C4" s="124"/>
    </row>
    <row r="5" spans="1:3">
      <c r="A5" s="39"/>
      <c r="B5" s="40" t="str">
        <f>'صفحه نخست'!N17</f>
        <v>از 1403/01/30 تا  1403/02/31</v>
      </c>
      <c r="C5" s="40" t="str">
        <f>'صفحه نخست'!N19</f>
        <v>از ابتدای سال مالی تا 1403/02/31</v>
      </c>
    </row>
    <row r="6" spans="1:3" ht="16.5" customHeight="1">
      <c r="A6" s="157" t="s">
        <v>84</v>
      </c>
      <c r="B6" s="153" t="s">
        <v>60</v>
      </c>
      <c r="C6" s="153" t="s">
        <v>60</v>
      </c>
    </row>
    <row r="7" spans="1:3">
      <c r="A7" s="158"/>
      <c r="B7" s="148"/>
      <c r="C7" s="148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rightToLeft="1" view="pageBreakPreview" zoomScaleNormal="100" zoomScaleSheetLayoutView="100" workbookViewId="0">
      <selection activeCell="B23" sqref="B23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20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s="75" customFormat="1" ht="19.5">
      <c r="A2" s="120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s="75" customFormat="1" ht="19.5">
      <c r="A3" s="120" t="str">
        <f>'صفحه نخست'!N15</f>
        <v>برای ماه منتهی به 1403/02/31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ht="19.5">
      <c r="A4" s="124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ht="19.5">
      <c r="A5" s="124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7" spans="1:15" ht="18.75" customHeight="1">
      <c r="A7" s="3"/>
      <c r="B7" s="126" t="str">
        <f>'صفحه نخست'!N10</f>
        <v>1403/01/30</v>
      </c>
      <c r="C7" s="126"/>
      <c r="D7" s="126"/>
      <c r="E7" s="3"/>
      <c r="F7" s="125" t="s">
        <v>5</v>
      </c>
      <c r="G7" s="125"/>
      <c r="H7" s="125"/>
      <c r="I7" s="125"/>
      <c r="J7" s="1"/>
      <c r="K7" s="126" t="str">
        <f>'صفحه نخست'!O10</f>
        <v>1403/02/31</v>
      </c>
      <c r="L7" s="126"/>
      <c r="M7" s="126"/>
      <c r="N7" s="126"/>
      <c r="O7" s="126"/>
    </row>
    <row r="8" spans="1:15" s="7" customFormat="1" ht="17.25" customHeight="1">
      <c r="A8" s="121" t="s">
        <v>6</v>
      </c>
      <c r="B8" s="121" t="s">
        <v>7</v>
      </c>
      <c r="C8" s="121" t="s">
        <v>8</v>
      </c>
      <c r="D8" s="118" t="s">
        <v>9</v>
      </c>
      <c r="E8" s="5"/>
      <c r="F8" s="122" t="s">
        <v>10</v>
      </c>
      <c r="G8" s="122"/>
      <c r="H8" s="123" t="s">
        <v>11</v>
      </c>
      <c r="I8" s="123"/>
      <c r="J8" s="6"/>
      <c r="K8" s="118" t="s">
        <v>7</v>
      </c>
      <c r="L8" s="118" t="s">
        <v>12</v>
      </c>
      <c r="M8" s="118" t="s">
        <v>8</v>
      </c>
      <c r="N8" s="118" t="s">
        <v>9</v>
      </c>
      <c r="O8" s="118" t="s">
        <v>13</v>
      </c>
    </row>
    <row r="9" spans="1:15" s="7" customFormat="1" ht="20.25" customHeight="1" thickBot="1">
      <c r="A9" s="119"/>
      <c r="B9" s="119"/>
      <c r="C9" s="119"/>
      <c r="D9" s="119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9"/>
      <c r="L9" s="119"/>
      <c r="M9" s="119"/>
      <c r="N9" s="119"/>
      <c r="O9" s="119"/>
    </row>
    <row r="10" spans="1:15" ht="26.25" customHeight="1">
      <c r="A10" s="15" t="s">
        <v>16</v>
      </c>
      <c r="B10" s="16">
        <v>7634295</v>
      </c>
      <c r="C10" s="17">
        <v>51425361398</v>
      </c>
      <c r="D10" s="17">
        <v>36998190742</v>
      </c>
      <c r="E10" s="17">
        <v>0</v>
      </c>
      <c r="F10" s="16">
        <v>0</v>
      </c>
      <c r="G10" s="16">
        <v>0</v>
      </c>
      <c r="H10" s="16">
        <v>0</v>
      </c>
      <c r="I10" s="16">
        <v>0</v>
      </c>
      <c r="J10" s="16"/>
      <c r="K10" s="16">
        <v>7634295</v>
      </c>
      <c r="L10" s="86">
        <v>4694</v>
      </c>
      <c r="M10" s="16">
        <v>51425361398</v>
      </c>
      <c r="N10" s="16">
        <v>35808145843</v>
      </c>
      <c r="O10" s="92">
        <v>12.44</v>
      </c>
    </row>
    <row r="11" spans="1:15" ht="26.25" customHeight="1">
      <c r="A11" s="15" t="s">
        <v>17</v>
      </c>
      <c r="B11" s="16">
        <v>9313845</v>
      </c>
      <c r="C11" s="17">
        <v>53498340808</v>
      </c>
      <c r="D11" s="17">
        <v>62634538398</v>
      </c>
      <c r="E11" s="17">
        <v>3186799</v>
      </c>
      <c r="F11" s="16">
        <v>0</v>
      </c>
      <c r="G11" s="16">
        <v>0</v>
      </c>
      <c r="H11" s="16">
        <v>0</v>
      </c>
      <c r="I11" s="16">
        <v>0</v>
      </c>
      <c r="J11" s="16"/>
      <c r="K11" s="16">
        <v>9313845</v>
      </c>
      <c r="L11" s="86">
        <v>9880</v>
      </c>
      <c r="M11" s="16">
        <v>53498340808</v>
      </c>
      <c r="N11" s="16">
        <v>91950852805</v>
      </c>
      <c r="O11" s="91">
        <v>31.96</v>
      </c>
    </row>
    <row r="12" spans="1:15" ht="26.25" customHeight="1">
      <c r="A12" s="15" t="s">
        <v>126</v>
      </c>
      <c r="B12" s="16">
        <v>7215511</v>
      </c>
      <c r="C12" s="17">
        <v>34145832674</v>
      </c>
      <c r="D12" s="17">
        <v>40376152389</v>
      </c>
      <c r="E12" s="17">
        <v>7215511</v>
      </c>
      <c r="F12" s="16">
        <v>0</v>
      </c>
      <c r="G12" s="16">
        <v>0</v>
      </c>
      <c r="H12" s="16">
        <v>7215511</v>
      </c>
      <c r="I12" s="16">
        <v>34145832674</v>
      </c>
      <c r="J12" s="16"/>
      <c r="K12" s="16">
        <v>0</v>
      </c>
      <c r="L12" s="86">
        <v>0</v>
      </c>
      <c r="M12" s="16">
        <v>0</v>
      </c>
      <c r="N12" s="16">
        <v>0</v>
      </c>
      <c r="O12" s="69">
        <v>0</v>
      </c>
    </row>
    <row r="13" spans="1:15" ht="26.25" customHeight="1">
      <c r="A13" s="15" t="s">
        <v>18</v>
      </c>
      <c r="B13" s="16">
        <v>1148817</v>
      </c>
      <c r="C13" s="17">
        <v>15632575601</v>
      </c>
      <c r="D13" s="17">
        <v>15778340138</v>
      </c>
      <c r="E13" s="17"/>
      <c r="F13" s="16">
        <v>2789670</v>
      </c>
      <c r="G13" s="16">
        <v>38814160627</v>
      </c>
      <c r="H13" s="16">
        <v>2914564</v>
      </c>
      <c r="I13" s="16">
        <v>40138270736</v>
      </c>
      <c r="J13" s="16"/>
      <c r="K13" s="16">
        <v>1023923</v>
      </c>
      <c r="L13" s="86">
        <v>14004</v>
      </c>
      <c r="M13" s="16">
        <v>14308465492</v>
      </c>
      <c r="N13" s="16">
        <v>14336329130</v>
      </c>
      <c r="O13" s="69">
        <v>4.9800000000000004</v>
      </c>
    </row>
    <row r="14" spans="1:15" ht="26.25" customHeight="1">
      <c r="A14" s="15" t="s">
        <v>128</v>
      </c>
      <c r="B14" s="16">
        <v>8321148</v>
      </c>
      <c r="C14" s="17">
        <v>91781929425</v>
      </c>
      <c r="D14" s="17">
        <v>91853708132</v>
      </c>
      <c r="E14" s="17"/>
      <c r="F14" s="16">
        <v>180240906</v>
      </c>
      <c r="G14" s="16">
        <v>2007818087122</v>
      </c>
      <c r="H14" s="16">
        <v>180144630</v>
      </c>
      <c r="I14" s="16">
        <v>2004474780772</v>
      </c>
      <c r="J14" s="16"/>
      <c r="K14" s="16">
        <v>8417424</v>
      </c>
      <c r="L14" s="86">
        <v>11303</v>
      </c>
      <c r="M14" s="16">
        <v>95125235775</v>
      </c>
      <c r="N14" s="16">
        <v>95138575645</v>
      </c>
      <c r="O14" s="69">
        <v>33.06</v>
      </c>
    </row>
    <row r="15" spans="1:15" ht="26.25" customHeight="1">
      <c r="A15" s="15" t="s">
        <v>129</v>
      </c>
      <c r="B15" s="16">
        <v>40000</v>
      </c>
      <c r="C15" s="17">
        <v>2261152461</v>
      </c>
      <c r="D15" s="17">
        <v>2405548877</v>
      </c>
      <c r="E15" s="17"/>
      <c r="F15" s="16">
        <v>0</v>
      </c>
      <c r="G15" s="16">
        <v>0</v>
      </c>
      <c r="H15" s="16">
        <v>1300</v>
      </c>
      <c r="I15" s="16">
        <v>73487455</v>
      </c>
      <c r="J15" s="16"/>
      <c r="K15" s="16">
        <v>38700</v>
      </c>
      <c r="L15" s="86">
        <v>61542</v>
      </c>
      <c r="M15" s="16">
        <v>2187665006</v>
      </c>
      <c r="N15" s="16">
        <v>2381228839</v>
      </c>
      <c r="O15" s="69">
        <v>0.83</v>
      </c>
    </row>
    <row r="16" spans="1:15" ht="26.25" customHeight="1" thickBot="1">
      <c r="A16" s="96" t="s">
        <v>19</v>
      </c>
      <c r="B16" s="100">
        <f>B10+B11+B12+B13+B14+B15</f>
        <v>33673616</v>
      </c>
      <c r="C16" s="100">
        <f t="shared" ref="C16:N16" si="0">C10+C11+C12+C13+C14+C15</f>
        <v>248745192367</v>
      </c>
      <c r="D16" s="100">
        <f t="shared" si="0"/>
        <v>250046478676</v>
      </c>
      <c r="E16" s="16">
        <f t="shared" si="0"/>
        <v>10402310</v>
      </c>
      <c r="F16" s="100">
        <f t="shared" si="0"/>
        <v>183030576</v>
      </c>
      <c r="G16" s="100">
        <f t="shared" si="0"/>
        <v>2046632247749</v>
      </c>
      <c r="H16" s="100">
        <f t="shared" si="0"/>
        <v>190276005</v>
      </c>
      <c r="I16" s="100">
        <f t="shared" si="0"/>
        <v>2078832371637</v>
      </c>
      <c r="J16" s="16">
        <f t="shared" si="0"/>
        <v>0</v>
      </c>
      <c r="K16" s="100">
        <f t="shared" si="0"/>
        <v>26428187</v>
      </c>
      <c r="L16" s="100">
        <f t="shared" si="0"/>
        <v>101423</v>
      </c>
      <c r="M16" s="100">
        <f t="shared" si="0"/>
        <v>216545068479</v>
      </c>
      <c r="N16" s="100">
        <f t="shared" si="0"/>
        <v>239615132262</v>
      </c>
      <c r="O16" s="101">
        <f>SUBTOTAL(9,O10:O15)</f>
        <v>83.27</v>
      </c>
    </row>
    <row r="17" ht="16.5" thickTop="1"/>
  </sheetData>
  <mergeCells count="19">
    <mergeCell ref="B7:D7"/>
    <mergeCell ref="K7:O7"/>
    <mergeCell ref="D8:D9"/>
    <mergeCell ref="N8:N9"/>
    <mergeCell ref="L8:L9"/>
    <mergeCell ref="O8:O9"/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7" t="str">
        <f>' سهام و صندوق‌های سرمایه‌گذاری'!A1:O1</f>
        <v xml:space="preserve"> صندوق اختصاصی بازارگردانی بازده معاملات</v>
      </c>
      <c r="B1" s="127"/>
      <c r="C1" s="127"/>
      <c r="D1" s="127"/>
      <c r="E1" s="127"/>
      <c r="F1" s="127"/>
      <c r="G1" s="127"/>
      <c r="H1" s="127"/>
      <c r="I1" s="127"/>
    </row>
    <row r="2" spans="1:9" ht="21">
      <c r="A2" s="127" t="str">
        <f>' سهام و صندوق‌های سرمایه‌گذاری'!A2:O2</f>
        <v xml:space="preserve">صورت وضعیت پرتفوی </v>
      </c>
      <c r="B2" s="127"/>
      <c r="C2" s="127"/>
      <c r="D2" s="127"/>
      <c r="E2" s="127"/>
      <c r="F2" s="127"/>
      <c r="G2" s="127"/>
      <c r="H2" s="127"/>
      <c r="I2" s="127"/>
    </row>
    <row r="3" spans="1:9" ht="21">
      <c r="A3" s="127" t="str">
        <f>' سهام و صندوق‌های سرمایه‌گذاری'!A3:O3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</row>
    <row r="4" spans="1:9" s="70" customFormat="1" ht="16.149999999999999" customHeight="1">
      <c r="A4" s="129" t="s">
        <v>21</v>
      </c>
      <c r="B4" s="129"/>
      <c r="C4" s="129"/>
      <c r="D4" s="129"/>
      <c r="E4" s="129"/>
    </row>
    <row r="5" spans="1:9">
      <c r="A5" s="71"/>
      <c r="B5" s="72"/>
      <c r="C5" s="72"/>
      <c r="D5" s="72"/>
      <c r="E5" s="72"/>
    </row>
    <row r="6" spans="1:9">
      <c r="A6" s="71"/>
      <c r="B6" s="128" t="str">
        <f>'صفحه نخست'!N10</f>
        <v>1403/01/30</v>
      </c>
      <c r="C6" s="128"/>
      <c r="D6" s="128"/>
      <c r="E6" s="128"/>
      <c r="F6" s="128" t="str">
        <f>'صفحه نخست'!O10</f>
        <v>1403/02/31</v>
      </c>
      <c r="G6" s="128"/>
      <c r="H6" s="128"/>
      <c r="I6" s="128"/>
    </row>
    <row r="7" spans="1:9">
      <c r="A7" s="73" t="s">
        <v>22</v>
      </c>
      <c r="B7" s="73" t="s">
        <v>23</v>
      </c>
      <c r="C7" s="73" t="s">
        <v>24</v>
      </c>
      <c r="D7" s="73" t="s">
        <v>25</v>
      </c>
      <c r="E7" s="73" t="s">
        <v>26</v>
      </c>
      <c r="F7" s="73" t="s">
        <v>23</v>
      </c>
      <c r="G7" s="73" t="s">
        <v>24</v>
      </c>
      <c r="H7" s="73" t="s">
        <v>25</v>
      </c>
      <c r="I7" s="73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zoomScale="106" zoomScaleNormal="100" zoomScaleSheetLayoutView="106" workbookViewId="0">
      <selection activeCell="A9" sqref="A9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s="76" customFormat="1" ht="21">
      <c r="A2" s="127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s="76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s="76" customFormat="1" ht="21">
      <c r="A4" s="135" t="s">
        <v>27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6" spans="1:19" ht="18" customHeight="1">
      <c r="A6" s="126" t="s">
        <v>28</v>
      </c>
      <c r="B6" s="126"/>
      <c r="C6" s="126"/>
      <c r="D6" s="126"/>
      <c r="E6" s="126"/>
      <c r="F6" s="126"/>
      <c r="G6" s="126"/>
      <c r="H6" s="126" t="s">
        <v>127</v>
      </c>
      <c r="I6" s="126"/>
      <c r="J6" s="126"/>
      <c r="K6" s="125" t="s">
        <v>5</v>
      </c>
      <c r="L6" s="125"/>
      <c r="M6" s="125"/>
      <c r="N6" s="125"/>
      <c r="O6" s="126" t="s">
        <v>132</v>
      </c>
      <c r="P6" s="126"/>
      <c r="Q6" s="126"/>
      <c r="R6" s="126"/>
      <c r="S6" s="126"/>
    </row>
    <row r="7" spans="1:19" ht="26.25" customHeight="1">
      <c r="A7" s="134" t="s">
        <v>29</v>
      </c>
      <c r="B7" s="132" t="s">
        <v>30</v>
      </c>
      <c r="C7" s="123" t="s">
        <v>31</v>
      </c>
      <c r="D7" s="130" t="s">
        <v>32</v>
      </c>
      <c r="E7" s="132" t="s">
        <v>33</v>
      </c>
      <c r="F7" s="131" t="s">
        <v>34</v>
      </c>
      <c r="G7" s="131" t="s">
        <v>35</v>
      </c>
      <c r="H7" s="130" t="s">
        <v>7</v>
      </c>
      <c r="I7" s="130" t="s">
        <v>8</v>
      </c>
      <c r="J7" s="130" t="s">
        <v>9</v>
      </c>
      <c r="K7" s="131" t="s">
        <v>10</v>
      </c>
      <c r="L7" s="131"/>
      <c r="M7" s="131" t="s">
        <v>11</v>
      </c>
      <c r="N7" s="131"/>
      <c r="O7" s="130" t="s">
        <v>7</v>
      </c>
      <c r="P7" s="130" t="s">
        <v>36</v>
      </c>
      <c r="Q7" s="130" t="s">
        <v>8</v>
      </c>
      <c r="R7" s="130" t="s">
        <v>9</v>
      </c>
      <c r="S7" s="130" t="s">
        <v>37</v>
      </c>
    </row>
    <row r="8" spans="1:19" s="1" customFormat="1" ht="40.5" customHeight="1">
      <c r="A8" s="126"/>
      <c r="B8" s="125"/>
      <c r="C8" s="133"/>
      <c r="D8" s="126"/>
      <c r="E8" s="125"/>
      <c r="F8" s="125"/>
      <c r="G8" s="125"/>
      <c r="H8" s="126"/>
      <c r="I8" s="126"/>
      <c r="J8" s="126"/>
      <c r="K8" s="4" t="s">
        <v>7</v>
      </c>
      <c r="L8" s="4" t="s">
        <v>14</v>
      </c>
      <c r="M8" s="4" t="s">
        <v>7</v>
      </c>
      <c r="N8" s="4" t="s">
        <v>15</v>
      </c>
      <c r="O8" s="126"/>
      <c r="P8" s="126"/>
      <c r="Q8" s="126"/>
      <c r="R8" s="126"/>
      <c r="S8" s="126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20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7" t="s">
        <v>0</v>
      </c>
      <c r="B1" s="127"/>
      <c r="C1" s="127"/>
      <c r="D1" s="127"/>
      <c r="E1" s="127"/>
      <c r="F1" s="127"/>
      <c r="G1" s="127"/>
      <c r="H1" s="139"/>
      <c r="I1" s="139"/>
      <c r="J1" s="139"/>
    </row>
    <row r="2" spans="1:10" s="77" customFormat="1" ht="21">
      <c r="A2" s="127" t="s">
        <v>2</v>
      </c>
      <c r="B2" s="127"/>
      <c r="C2" s="127"/>
      <c r="D2" s="127"/>
      <c r="E2" s="127"/>
      <c r="F2" s="127"/>
      <c r="G2" s="127"/>
      <c r="H2" s="139"/>
      <c r="I2" s="139"/>
      <c r="J2" s="139"/>
    </row>
    <row r="3" spans="1:10" s="77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39"/>
      <c r="I3" s="139"/>
      <c r="J3" s="139"/>
    </row>
    <row r="4" spans="1:10">
      <c r="A4" s="140" t="s">
        <v>38</v>
      </c>
      <c r="B4" s="140"/>
      <c r="C4" s="140"/>
      <c r="D4" s="140"/>
      <c r="E4" s="140"/>
      <c r="F4" s="140"/>
      <c r="G4" s="140"/>
      <c r="H4" s="2"/>
      <c r="I4" s="2"/>
      <c r="J4" s="2"/>
    </row>
    <row r="5" spans="1:10">
      <c r="A5" s="140" t="s">
        <v>39</v>
      </c>
      <c r="B5" s="140"/>
      <c r="C5" s="140"/>
      <c r="D5" s="140"/>
      <c r="E5" s="140"/>
      <c r="F5" s="140"/>
      <c r="G5" s="140"/>
      <c r="H5" s="2"/>
      <c r="I5" s="2"/>
      <c r="J5" s="2"/>
    </row>
    <row r="6" spans="1:10">
      <c r="A6" s="14"/>
      <c r="B6" s="138" t="str">
        <f>'صفحه نخست'!N17</f>
        <v>از 1403/01/30 تا  1403/02/31</v>
      </c>
      <c r="C6" s="138"/>
      <c r="D6" s="138"/>
      <c r="E6" s="138"/>
      <c r="F6" s="138"/>
      <c r="G6" s="138"/>
      <c r="H6" s="138"/>
      <c r="I6" s="138"/>
      <c r="J6" s="138"/>
    </row>
    <row r="7" spans="1:10" ht="14.45" customHeight="1">
      <c r="A7" s="134" t="s">
        <v>40</v>
      </c>
      <c r="B7" s="131" t="s">
        <v>7</v>
      </c>
      <c r="C7" s="121" t="s">
        <v>41</v>
      </c>
      <c r="D7" s="121" t="s">
        <v>42</v>
      </c>
      <c r="E7" s="121" t="s">
        <v>43</v>
      </c>
      <c r="F7" s="118" t="s">
        <v>44</v>
      </c>
      <c r="G7" s="121" t="s">
        <v>45</v>
      </c>
      <c r="H7" s="121"/>
      <c r="I7" s="121"/>
      <c r="J7" s="121"/>
    </row>
    <row r="8" spans="1:10" ht="27" customHeight="1">
      <c r="A8" s="126"/>
      <c r="B8" s="125"/>
      <c r="C8" s="119"/>
      <c r="D8" s="119"/>
      <c r="E8" s="119"/>
      <c r="F8" s="119"/>
      <c r="G8" s="119"/>
      <c r="H8" s="119"/>
      <c r="I8" s="119"/>
      <c r="J8" s="119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5"/>
      <c r="D10" s="65"/>
      <c r="E10" s="66"/>
      <c r="F10" s="65"/>
      <c r="G10" s="137"/>
      <c r="H10" s="136"/>
      <c r="I10" s="136"/>
      <c r="J10" s="136"/>
    </row>
    <row r="11" spans="1:10">
      <c r="A11" s="14"/>
      <c r="B11" s="14"/>
      <c r="C11" s="5"/>
      <c r="D11" s="14"/>
      <c r="E11" s="68"/>
      <c r="F11" s="67"/>
      <c r="G11" s="136"/>
      <c r="H11" s="136"/>
      <c r="I11" s="136"/>
      <c r="J11" s="136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6.899999999999999" customHeight="1">
      <c r="A2" s="127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6" ht="16.899999999999999" customHeight="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6.899999999999999" customHeight="1">
      <c r="A4" s="135" t="s">
        <v>46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ht="21.6" customHeight="1">
      <c r="A5" s="5"/>
      <c r="B5" s="119"/>
      <c r="C5" s="119"/>
      <c r="D5" s="8"/>
      <c r="E5" s="8"/>
      <c r="F5" s="119" t="str">
        <f>'صفحه نخست'!N10</f>
        <v>1403/01/30</v>
      </c>
      <c r="G5" s="119"/>
      <c r="H5" s="119"/>
      <c r="I5" s="125" t="s">
        <v>5</v>
      </c>
      <c r="J5" s="125"/>
      <c r="K5" s="125"/>
      <c r="L5" s="125"/>
      <c r="M5" s="119" t="str">
        <f>'صفحه نخست'!O10</f>
        <v>1403/02/31</v>
      </c>
      <c r="N5" s="119"/>
      <c r="O5" s="119"/>
      <c r="P5" s="119"/>
    </row>
    <row r="6" spans="1:16" ht="16.899999999999999" customHeight="1">
      <c r="A6" s="121" t="s">
        <v>47</v>
      </c>
      <c r="B6" s="122" t="s">
        <v>33</v>
      </c>
      <c r="C6" s="123" t="s">
        <v>48</v>
      </c>
      <c r="D6" s="123" t="s">
        <v>49</v>
      </c>
      <c r="E6" s="123" t="s">
        <v>31</v>
      </c>
      <c r="F6" s="134" t="s">
        <v>7</v>
      </c>
      <c r="G6" s="121" t="s">
        <v>8</v>
      </c>
      <c r="H6" s="5" t="s">
        <v>50</v>
      </c>
      <c r="I6" s="131" t="s">
        <v>10</v>
      </c>
      <c r="J6" s="131"/>
      <c r="K6" s="131" t="s">
        <v>11</v>
      </c>
      <c r="L6" s="131"/>
      <c r="M6" s="130" t="s">
        <v>7</v>
      </c>
      <c r="N6" s="118" t="s">
        <v>8</v>
      </c>
      <c r="O6" s="5" t="s">
        <v>50</v>
      </c>
      <c r="P6" s="5" t="s">
        <v>51</v>
      </c>
    </row>
    <row r="7" spans="1:16" ht="16.899999999999999" customHeight="1">
      <c r="A7" s="119"/>
      <c r="B7" s="133"/>
      <c r="C7" s="133"/>
      <c r="D7" s="133"/>
      <c r="E7" s="133"/>
      <c r="F7" s="126"/>
      <c r="G7" s="119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26"/>
      <c r="N7" s="119"/>
      <c r="O7" s="8" t="s">
        <v>52</v>
      </c>
      <c r="P7" s="8" t="s">
        <v>53</v>
      </c>
    </row>
    <row r="8" spans="1:16" ht="23.1" customHeight="1">
      <c r="A8" s="54" t="s">
        <v>19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20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A6:A7"/>
    <mergeCell ref="B6:B7"/>
    <mergeCell ref="C6:C7"/>
    <mergeCell ref="F6:F7"/>
    <mergeCell ref="M6:M7"/>
    <mergeCell ref="G6:G7"/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rightToLeft="1" view="pageBreakPreview" zoomScale="115" zoomScaleNormal="100" zoomScaleSheetLayoutView="115" workbookViewId="0">
      <selection activeCell="K15" sqref="K15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75" customFormat="1" ht="21">
      <c r="A2" s="127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s="75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s="75" customFormat="1" ht="21">
      <c r="A4" s="135" t="s">
        <v>54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26" t="s">
        <v>55</v>
      </c>
      <c r="C6" s="126"/>
      <c r="D6" s="126"/>
      <c r="E6" s="126"/>
      <c r="F6" s="82" t="str">
        <f>'صفحه نخست'!N10</f>
        <v>1403/01/30</v>
      </c>
      <c r="G6" s="3"/>
      <c r="H6" s="125" t="s">
        <v>5</v>
      </c>
      <c r="I6" s="125"/>
      <c r="J6" s="1"/>
      <c r="K6" s="142" t="str">
        <f>'صفحه نخست'!O10</f>
        <v>1403/02/31</v>
      </c>
      <c r="L6" s="142"/>
    </row>
    <row r="7" spans="1:12" ht="31.9" customHeight="1">
      <c r="A7" s="83" t="s">
        <v>56</v>
      </c>
      <c r="B7" s="84" t="s">
        <v>57</v>
      </c>
      <c r="C7" s="84" t="s">
        <v>58</v>
      </c>
      <c r="D7" s="84" t="s">
        <v>59</v>
      </c>
      <c r="E7" s="84" t="s">
        <v>48</v>
      </c>
      <c r="F7" s="85" t="s">
        <v>60</v>
      </c>
      <c r="G7" s="3"/>
      <c r="H7" s="84" t="s">
        <v>61</v>
      </c>
      <c r="I7" s="84" t="s">
        <v>62</v>
      </c>
      <c r="J7" s="1"/>
      <c r="K7" s="83" t="s">
        <v>60</v>
      </c>
      <c r="L7" s="83" t="s">
        <v>51</v>
      </c>
    </row>
    <row r="8" spans="1:12" ht="25.5" customHeight="1">
      <c r="A8" s="15" t="s">
        <v>67</v>
      </c>
      <c r="B8" s="87" t="s">
        <v>68</v>
      </c>
      <c r="C8" s="87" t="s">
        <v>65</v>
      </c>
      <c r="D8" s="102" t="s">
        <v>66</v>
      </c>
      <c r="E8" s="102" t="s">
        <v>66</v>
      </c>
      <c r="F8" s="93">
        <v>116020</v>
      </c>
      <c r="G8" s="16">
        <v>0</v>
      </c>
      <c r="H8" s="16">
        <v>270692152</v>
      </c>
      <c r="I8" s="16">
        <v>270047000</v>
      </c>
      <c r="J8" s="16"/>
      <c r="K8" s="16">
        <v>761172</v>
      </c>
      <c r="L8" s="17">
        <v>0</v>
      </c>
    </row>
    <row r="9" spans="1:12" ht="25.5" customHeight="1">
      <c r="A9" s="15" t="s">
        <v>133</v>
      </c>
      <c r="B9" s="87" t="s">
        <v>134</v>
      </c>
      <c r="C9" s="87" t="s">
        <v>65</v>
      </c>
      <c r="D9" s="102" t="s">
        <v>66</v>
      </c>
      <c r="E9" s="102" t="s">
        <v>66</v>
      </c>
      <c r="F9" s="93">
        <v>607580200</v>
      </c>
      <c r="G9" s="16"/>
      <c r="H9" s="16">
        <v>1800367690559</v>
      </c>
      <c r="I9" s="16">
        <v>1800601459215</v>
      </c>
      <c r="J9" s="16"/>
      <c r="K9" s="16">
        <v>373811544</v>
      </c>
      <c r="L9" s="17">
        <v>0.13</v>
      </c>
    </row>
    <row r="10" spans="1:12" ht="25.5" customHeight="1">
      <c r="A10" s="15" t="s">
        <v>69</v>
      </c>
      <c r="B10" s="87" t="s">
        <v>70</v>
      </c>
      <c r="C10" s="87" t="s">
        <v>65</v>
      </c>
      <c r="D10" s="102" t="s">
        <v>66</v>
      </c>
      <c r="E10" s="102" t="s">
        <v>66</v>
      </c>
      <c r="F10" s="93">
        <v>117070</v>
      </c>
      <c r="G10" s="16">
        <v>0</v>
      </c>
      <c r="H10" s="16">
        <v>182971098</v>
      </c>
      <c r="I10" s="16">
        <v>0</v>
      </c>
      <c r="J10" s="16"/>
      <c r="K10" s="16">
        <v>183088168</v>
      </c>
      <c r="L10" s="17">
        <v>0.06</v>
      </c>
    </row>
    <row r="11" spans="1:12" ht="25.5" customHeight="1">
      <c r="A11" s="18" t="s">
        <v>63</v>
      </c>
      <c r="B11" s="87" t="s">
        <v>64</v>
      </c>
      <c r="C11" s="87" t="s">
        <v>65</v>
      </c>
      <c r="D11" s="102" t="s">
        <v>66</v>
      </c>
      <c r="E11" s="102" t="s">
        <v>66</v>
      </c>
      <c r="F11" s="93">
        <v>1088945</v>
      </c>
      <c r="G11" s="16"/>
      <c r="H11" s="19">
        <v>122416906</v>
      </c>
      <c r="I11" s="19">
        <v>0</v>
      </c>
      <c r="J11" s="16"/>
      <c r="K11" s="19">
        <v>123505851</v>
      </c>
      <c r="L11" s="20">
        <v>0.04</v>
      </c>
    </row>
    <row r="12" spans="1:12" ht="25.5" customHeight="1" thickBot="1">
      <c r="A12" s="1" t="s">
        <v>19</v>
      </c>
      <c r="B12" s="87"/>
      <c r="C12" s="87"/>
      <c r="D12" s="87"/>
      <c r="E12" s="87"/>
      <c r="F12" s="104">
        <f>F8+F9+F10+F11</f>
        <v>608902235</v>
      </c>
      <c r="G12" s="88"/>
      <c r="H12" s="104">
        <f t="shared" ref="H12:L12" si="0">H8+H9+H10+H11</f>
        <v>1800943770715</v>
      </c>
      <c r="I12" s="104">
        <f t="shared" si="0"/>
        <v>1800871506215</v>
      </c>
      <c r="J12" s="93">
        <f t="shared" si="0"/>
        <v>0</v>
      </c>
      <c r="K12" s="104">
        <f t="shared" si="0"/>
        <v>681166735</v>
      </c>
      <c r="L12" s="105">
        <f t="shared" si="0"/>
        <v>0.23</v>
      </c>
    </row>
    <row r="13" spans="1:12" ht="23.1" customHeight="1" thickTop="1">
      <c r="A13" s="27" t="s">
        <v>20</v>
      </c>
      <c r="B13" s="27"/>
      <c r="C13" s="27"/>
      <c r="D13" s="27"/>
      <c r="E13" s="27"/>
      <c r="F13" s="28"/>
      <c r="G13" s="28"/>
      <c r="H13" s="141"/>
      <c r="I13" s="141"/>
      <c r="J13" s="28"/>
      <c r="K13" s="28"/>
      <c r="L13" s="12"/>
    </row>
    <row r="17" spans="3:3">
      <c r="C17" s="14" t="s">
        <v>71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110" zoomScaleNormal="106" zoomScaleSheetLayoutView="110" workbookViewId="0">
      <selection activeCell="E18" sqref="E18:E19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7" t="s">
        <v>0</v>
      </c>
      <c r="B1" s="127"/>
      <c r="C1" s="127"/>
      <c r="D1" s="127"/>
      <c r="E1" s="127"/>
    </row>
    <row r="2" spans="1:19" s="77" customFormat="1" ht="21">
      <c r="A2" s="127" t="s">
        <v>72</v>
      </c>
      <c r="B2" s="127"/>
      <c r="C2" s="127"/>
      <c r="D2" s="127"/>
      <c r="E2" s="127"/>
    </row>
    <row r="3" spans="1:19" s="77" customFormat="1" ht="21">
      <c r="A3" s="127" t="str">
        <f>'صفحه نخست'!N15</f>
        <v>برای ماه منتهی به 1403/02/31</v>
      </c>
      <c r="B3" s="127"/>
      <c r="C3" s="127"/>
      <c r="D3" s="127"/>
      <c r="E3" s="127"/>
    </row>
    <row r="4" spans="1:19" s="77" customFormat="1" ht="21">
      <c r="A4" s="135" t="s">
        <v>73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6">
        <v>49508158680</v>
      </c>
      <c r="D6" s="94">
        <v>100</v>
      </c>
      <c r="E6" s="89">
        <v>17.21</v>
      </c>
    </row>
    <row r="7" spans="1:19" s="2" customFormat="1" ht="23.1" customHeight="1">
      <c r="A7" s="15" t="s">
        <v>80</v>
      </c>
      <c r="B7" s="1" t="s">
        <v>81</v>
      </c>
      <c r="C7" s="16">
        <v>0</v>
      </c>
      <c r="D7" s="94">
        <v>0</v>
      </c>
      <c r="E7" s="17">
        <v>0</v>
      </c>
    </row>
    <row r="8" spans="1:19" s="2" customFormat="1" ht="23.1" customHeight="1">
      <c r="A8" s="15" t="s">
        <v>82</v>
      </c>
      <c r="B8" s="1" t="s">
        <v>83</v>
      </c>
      <c r="C8" s="16">
        <v>177803</v>
      </c>
      <c r="D8" s="94">
        <v>0</v>
      </c>
      <c r="E8" s="89">
        <v>0</v>
      </c>
    </row>
    <row r="9" spans="1:19" s="2" customFormat="1" ht="23.1" customHeight="1">
      <c r="A9" s="18" t="s">
        <v>84</v>
      </c>
      <c r="B9" s="21" t="s">
        <v>85</v>
      </c>
      <c r="C9" s="19">
        <v>0</v>
      </c>
      <c r="D9" s="19">
        <v>0</v>
      </c>
      <c r="E9" s="20">
        <v>0</v>
      </c>
    </row>
    <row r="10" spans="1:19" s="2" customFormat="1" ht="23.1" customHeight="1" thickBot="1">
      <c r="A10" s="15" t="s">
        <v>19</v>
      </c>
      <c r="B10" s="15"/>
      <c r="C10" s="100">
        <f>C6+C7+C8+C9</f>
        <v>49508336483</v>
      </c>
      <c r="D10" s="100">
        <f t="shared" ref="D10:E10" si="0">D6+D7+D8+D9</f>
        <v>100</v>
      </c>
      <c r="E10" s="106">
        <f t="shared" si="0"/>
        <v>17.21</v>
      </c>
    </row>
    <row r="11" spans="1:19" ht="23.1" customHeight="1" thickTop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"/>
  <sheetViews>
    <sheetView rightToLeft="1" view="pageBreakPreview" zoomScale="90" zoomScaleNormal="106" zoomScaleSheetLayoutView="90" workbookViewId="0">
      <selection activeCell="E17" sqref="E17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3" s="78" customFormat="1" ht="21">
      <c r="A2" s="127" t="s">
        <v>72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3" s="78" customFormat="1" ht="21">
      <c r="A3" s="127" t="str">
        <f>'صفحه نخست'!N15</f>
        <v>برای ماه منتهی به 1403/02/31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3" s="78" customFormat="1" ht="21">
      <c r="A4" s="135" t="s">
        <v>86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ht="16.5" customHeight="1">
      <c r="B5" s="125" t="s">
        <v>87</v>
      </c>
      <c r="C5" s="125"/>
      <c r="D5" s="125"/>
      <c r="E5" s="143" t="str">
        <f>'صفحه نخست'!N17</f>
        <v>از 1403/01/30 تا  1403/02/31</v>
      </c>
      <c r="F5" s="143"/>
      <c r="G5" s="143"/>
      <c r="H5" s="143" t="str">
        <f>'صفحه نخست'!N19</f>
        <v>از ابتدای سال مالی تا 1403/02/31</v>
      </c>
      <c r="I5" s="143"/>
      <c r="J5" s="143"/>
      <c r="K5" s="51"/>
      <c r="L5" s="51"/>
      <c r="M5" s="51"/>
    </row>
    <row r="6" spans="1:13" s="1" customFormat="1" ht="47.25" customHeight="1">
      <c r="A6" s="4" t="s">
        <v>22</v>
      </c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 s="1" customFormat="1" ht="47.25" customHeight="1">
      <c r="A7" s="1" t="s">
        <v>17</v>
      </c>
      <c r="B7" s="1" t="s">
        <v>131</v>
      </c>
      <c r="C7" s="86">
        <v>5910450</v>
      </c>
      <c r="D7" s="86">
        <v>77</v>
      </c>
      <c r="E7" s="86">
        <v>0</v>
      </c>
      <c r="F7" s="86">
        <v>8603727</v>
      </c>
      <c r="G7" s="86">
        <v>8603727</v>
      </c>
      <c r="H7" s="86">
        <v>455104650</v>
      </c>
      <c r="I7" s="16">
        <v>-34564910</v>
      </c>
      <c r="J7" s="86">
        <v>420539740</v>
      </c>
    </row>
    <row r="8" spans="1:13" ht="16.5" thickBot="1">
      <c r="A8" s="107" t="s">
        <v>19</v>
      </c>
      <c r="B8" s="108"/>
      <c r="C8" s="109"/>
      <c r="D8" s="109"/>
      <c r="E8" s="109"/>
      <c r="F8" s="103">
        <f t="shared" ref="F8:J8" si="0">F7</f>
        <v>8603727</v>
      </c>
      <c r="G8" s="103">
        <f t="shared" si="0"/>
        <v>8603727</v>
      </c>
      <c r="H8" s="103">
        <f t="shared" si="0"/>
        <v>455104650</v>
      </c>
      <c r="I8" s="100">
        <f t="shared" si="0"/>
        <v>-34564910</v>
      </c>
      <c r="J8" s="103">
        <f t="shared" si="0"/>
        <v>420539740</v>
      </c>
    </row>
    <row r="9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2024-05-28T11:32:15Z</dcterms:modified>
</cp:coreProperties>
</file>